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補助金精算書" sheetId="1" r:id="rId1"/>
    <sheet name="記入例" sheetId="2" r:id="rId2"/>
  </sheets>
  <definedNames>
    <definedName name="_xlnm.Print_Area" localSheetId="1">'記入例'!$A$1:$J$35</definedName>
    <definedName name="_xlnm.Print_Area" localSheetId="0">'補助金精算書'!$A$1:$J$36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<sst xmlns="http://schemas.openxmlformats.org/spreadsheetml/2006/main" count="135" uniqueCount="74">
  <si>
    <t>団体名</t>
  </si>
  <si>
    <t>様式第６号（第７条関係）</t>
  </si>
  <si>
    <t>単位：円</t>
  </si>
  <si>
    <t>大会参加費</t>
  </si>
  <si>
    <t>繰入金</t>
  </si>
  <si>
    <t>その他</t>
  </si>
  <si>
    <t>差引増額</t>
  </si>
  <si>
    <t>予　算　額</t>
  </si>
  <si>
    <t>決　算　額</t>
  </si>
  <si>
    <t>説　　　　　　　　　明</t>
  </si>
  <si>
    <t>（収　入）</t>
  </si>
  <si>
    <t>（支　出）</t>
  </si>
  <si>
    <t>謝金</t>
  </si>
  <si>
    <t>消耗品費</t>
  </si>
  <si>
    <t>食料費</t>
  </si>
  <si>
    <t>印刷製本費</t>
  </si>
  <si>
    <t>通信費</t>
  </si>
  <si>
    <t>使用料</t>
  </si>
  <si>
    <t>備品購入費</t>
  </si>
  <si>
    <t>①</t>
  </si>
  <si>
    <t>③</t>
  </si>
  <si>
    <t>②</t>
  </si>
  <si>
    <t>④</t>
  </si>
  <si>
    <t>③＝①＋②</t>
  </si>
  <si>
    <t>⑤</t>
  </si>
  <si>
    <t>不　用　額</t>
  </si>
  <si>
    <t>団体長名</t>
  </si>
  <si>
    <t>羽村市体育協会会長　　殿</t>
  </si>
  <si>
    <t>連盟本会計繰入金</t>
  </si>
  <si>
    <t>団体名（羽村市○○○○連盟）</t>
  </si>
  <si>
    <t>運営費補助金</t>
  </si>
  <si>
    <t>補助金</t>
  </si>
  <si>
    <t>特定非営利活動法人</t>
  </si>
  <si>
    <t>対象経費に対する割合（④÷①）＝</t>
  </si>
  <si>
    <t>総事業費に対する割合（④÷③）＝</t>
  </si>
  <si>
    <t>総事業費に対する割合（①÷③）＝</t>
  </si>
  <si>
    <t>総事業費に対する割合（②÷③）＝</t>
  </si>
  <si>
    <t>計算式あり</t>
  </si>
  <si>
    <t>交付済額</t>
  </si>
  <si>
    <t>確定額</t>
  </si>
  <si>
    <t>精算額</t>
  </si>
  <si>
    <t>様式第6号(第7条関係)</t>
  </si>
  <si>
    <t>切手代・ハガキ代</t>
  </si>
  <si>
    <t>賄費</t>
  </si>
  <si>
    <t>会議費</t>
  </si>
  <si>
    <t>保険料</t>
  </si>
  <si>
    <t>科　　目</t>
  </si>
  <si>
    <t>計</t>
  </si>
  <si>
    <t>①対象経費　計</t>
  </si>
  <si>
    <t>②対象外経費計</t>
  </si>
  <si>
    <t>③事業費合計</t>
  </si>
  <si>
    <t>③=①+②</t>
  </si>
  <si>
    <t>④補助金の額</t>
  </si>
  <si>
    <t>謝　金</t>
  </si>
  <si>
    <t>2,000円×18チーム</t>
  </si>
  <si>
    <t>連盟審判員謝金・外部審判員謝金(謝金4,000円×10=40,000)</t>
  </si>
  <si>
    <t>役員・審判員弁当　600円×18人</t>
  </si>
  <si>
    <t>反省会費　2,000円×20人=</t>
  </si>
  <si>
    <t>スポレク共済保険</t>
  </si>
  <si>
    <t>購入金額30,000円・耐用年数3年以上</t>
  </si>
  <si>
    <t>打合せ会議用飲料　120円×20人＝</t>
  </si>
  <si>
    <t>その他</t>
  </si>
  <si>
    <t>上記以外すべて</t>
  </si>
  <si>
    <r>
      <rPr>
        <sz val="16"/>
        <color indexed="10"/>
        <rFont val="HG丸ｺﾞｼｯｸM-PRO"/>
        <family val="3"/>
      </rPr>
      <t>(記入例）</t>
    </r>
    <r>
      <rPr>
        <sz val="14"/>
        <rFont val="HG丸ｺﾞｼｯｸM-PRO"/>
        <family val="3"/>
      </rPr>
      <t xml:space="preserve">  総体 </t>
    </r>
    <r>
      <rPr>
        <b/>
        <sz val="16"/>
        <rFont val="HG丸ｺﾞｼｯｸM-PRO"/>
        <family val="3"/>
      </rPr>
      <t>収支決算報告書兼運営費補助金精算書</t>
    </r>
    <r>
      <rPr>
        <sz val="14"/>
        <rFont val="HG丸ｺﾞｼｯｸM-PRO"/>
        <family val="3"/>
      </rPr>
      <t>　　　　　　　</t>
    </r>
  </si>
  <si>
    <t>施設使用料・リソグラ使用料</t>
  </si>
  <si>
    <t>石灰:6,000  事務用消耗品　8,000
インクカートリッジ　8,000　コピー代810</t>
  </si>
  <si>
    <t>業者発注したポスター代・パンフ代等</t>
  </si>
  <si>
    <t>報償費</t>
  </si>
  <si>
    <t>役員手当</t>
  </si>
  <si>
    <t>会員　名×2000円</t>
  </si>
  <si>
    <t>令和　　年　　月　　日</t>
  </si>
  <si>
    <t>賞品等</t>
  </si>
  <si>
    <t>　　令和　　年　　月　　日</t>
  </si>
  <si>
    <t>第54回総体収支決算報告書兼運営費補助金精算書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</si>
</sst>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#,##0"/>
    <numFmt numFmtId="178" formatCode="&quot;① &quot;#,##0"/>
    <numFmt numFmtId="179" formatCode="&quot;② &quot;#,##0"/>
    <numFmt numFmtId="180" formatCode="&quot;③ &quot;#,##0"/>
    <numFmt numFmtId="181" formatCode="0.0%"/>
    <numFmt numFmtId="182" formatCode="#,##0_ ;[Red]\-#,##0\ "/>
    <numFmt numFmtId="183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9"/>
      <name val="HG丸ｺﾞｼｯｸM-PRO"/>
      <family val="3"/>
    </font>
    <font>
      <sz val="12"/>
      <color indexed="10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2"/>
      <color theme="0"/>
      <name val="HG丸ｺﾞｼｯｸM-PRO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 style="double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double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/>
      <top style="hair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hair"/>
      <bottom style="double"/>
    </border>
    <border>
      <left/>
      <right/>
      <top style="hair"/>
      <bottom style="double"/>
    </border>
    <border>
      <left/>
      <right/>
      <top/>
      <bottom style="hair"/>
    </border>
    <border>
      <left style="medium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/>
      <right/>
      <top style="double"/>
      <bottom style="hair"/>
    </border>
    <border>
      <left style="medium"/>
      <right/>
      <top style="hair"/>
      <bottom style="thin"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double"/>
    </border>
    <border>
      <left/>
      <right style="medium"/>
      <top style="hair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double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7" fillId="28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2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176" fontId="7" fillId="28" borderId="13" xfId="0" applyNumberFormat="1" applyFont="1" applyFill="1" applyBorder="1" applyAlignment="1">
      <alignment vertical="center"/>
    </xf>
    <xf numFmtId="179" fontId="7" fillId="28" borderId="14" xfId="0" applyNumberFormat="1" applyFont="1" applyFill="1" applyBorder="1" applyAlignment="1">
      <alignment horizontal="left" vertical="center" shrinkToFit="1"/>
    </xf>
    <xf numFmtId="177" fontId="7" fillId="28" borderId="1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2" fontId="7" fillId="0" borderId="16" xfId="0" applyNumberFormat="1" applyFont="1" applyBorder="1" applyAlignment="1">
      <alignment horizontal="right" vertical="center"/>
    </xf>
    <xf numFmtId="182" fontId="7" fillId="0" borderId="17" xfId="0" applyNumberFormat="1" applyFont="1" applyBorder="1" applyAlignment="1">
      <alignment horizontal="right" vertical="center"/>
    </xf>
    <xf numFmtId="181" fontId="7" fillId="28" borderId="12" xfId="0" applyNumberFormat="1" applyFont="1" applyFill="1" applyBorder="1" applyAlignment="1">
      <alignment horizontal="left" vertical="center"/>
    </xf>
    <xf numFmtId="181" fontId="7" fillId="28" borderId="18" xfId="0" applyNumberFormat="1" applyFont="1" applyFill="1" applyBorder="1" applyAlignment="1">
      <alignment horizontal="left" vertical="center"/>
    </xf>
    <xf numFmtId="181" fontId="7" fillId="28" borderId="19" xfId="0" applyNumberFormat="1" applyFont="1" applyFill="1" applyBorder="1" applyAlignment="1">
      <alignment horizontal="left" vertical="center"/>
    </xf>
    <xf numFmtId="181" fontId="48" fillId="28" borderId="12" xfId="0" applyNumberFormat="1" applyFont="1" applyFill="1" applyBorder="1" applyAlignment="1">
      <alignment horizontal="left" vertical="center"/>
    </xf>
    <xf numFmtId="181" fontId="48" fillId="28" borderId="18" xfId="0" applyNumberFormat="1" applyFont="1" applyFill="1" applyBorder="1" applyAlignment="1">
      <alignment horizontal="left" vertical="center"/>
    </xf>
    <xf numFmtId="176" fontId="7" fillId="0" borderId="20" xfId="0" applyNumberFormat="1" applyFont="1" applyBorder="1" applyAlignment="1">
      <alignment vertical="center"/>
    </xf>
    <xf numFmtId="177" fontId="7" fillId="28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Border="1" applyAlignment="1">
      <alignment vertical="center"/>
    </xf>
    <xf numFmtId="177" fontId="7" fillId="28" borderId="23" xfId="0" applyNumberFormat="1" applyFont="1" applyFill="1" applyBorder="1" applyAlignment="1">
      <alignment horizontal="right" vertical="center"/>
    </xf>
    <xf numFmtId="177" fontId="7" fillId="28" borderId="17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0" fontId="3" fillId="0" borderId="26" xfId="60" applyFont="1" applyBorder="1">
      <alignment vertical="center"/>
      <protection/>
    </xf>
    <xf numFmtId="0" fontId="3" fillId="0" borderId="27" xfId="60" applyFont="1" applyBorder="1">
      <alignment vertical="center"/>
      <protection/>
    </xf>
    <xf numFmtId="176" fontId="3" fillId="0" borderId="13" xfId="0" applyNumberFormat="1" applyFont="1" applyBorder="1" applyAlignment="1">
      <alignment vertical="center"/>
    </xf>
    <xf numFmtId="183" fontId="3" fillId="28" borderId="28" xfId="0" applyNumberFormat="1" applyFont="1" applyFill="1" applyBorder="1" applyAlignment="1">
      <alignment horizontal="right" vertical="center"/>
    </xf>
    <xf numFmtId="176" fontId="3" fillId="0" borderId="23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7" fillId="28" borderId="16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28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 textRotation="255"/>
    </xf>
    <xf numFmtId="0" fontId="9" fillId="3" borderId="0" xfId="0" applyFont="1" applyFill="1" applyAlignment="1">
      <alignment/>
    </xf>
    <xf numFmtId="0" fontId="4" fillId="0" borderId="16" xfId="0" applyFont="1" applyBorder="1" applyAlignment="1">
      <alignment/>
    </xf>
    <xf numFmtId="0" fontId="9" fillId="0" borderId="0" xfId="0" applyFont="1" applyAlignment="1">
      <alignment/>
    </xf>
    <xf numFmtId="0" fontId="3" fillId="28" borderId="12" xfId="0" applyFont="1" applyFill="1" applyBorder="1" applyAlignment="1">
      <alignment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0" borderId="33" xfId="60" applyFont="1" applyBorder="1">
      <alignment vertical="center"/>
      <protection/>
    </xf>
    <xf numFmtId="176" fontId="3" fillId="0" borderId="34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182" fontId="3" fillId="0" borderId="23" xfId="0" applyNumberFormat="1" applyFont="1" applyBorder="1" applyAlignment="1">
      <alignment vertical="center"/>
    </xf>
    <xf numFmtId="176" fontId="7" fillId="28" borderId="17" xfId="0" applyNumberFormat="1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28" borderId="36" xfId="0" applyFont="1" applyFill="1" applyBorder="1" applyAlignment="1">
      <alignment horizontal="center" vertical="center" wrapText="1" shrinkToFit="1"/>
    </xf>
    <xf numFmtId="181" fontId="48" fillId="28" borderId="37" xfId="0" applyNumberFormat="1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left"/>
    </xf>
    <xf numFmtId="0" fontId="7" fillId="28" borderId="36" xfId="0" applyFont="1" applyFill="1" applyBorder="1" applyAlignment="1">
      <alignment horizontal="center" vertical="center" wrapText="1"/>
    </xf>
    <xf numFmtId="176" fontId="3" fillId="0" borderId="40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77" fontId="7" fillId="28" borderId="4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7" fillId="28" borderId="43" xfId="0" applyFont="1" applyFill="1" applyBorder="1" applyAlignment="1">
      <alignment horizontal="center" vertical="center" wrapText="1"/>
    </xf>
    <xf numFmtId="176" fontId="7" fillId="28" borderId="44" xfId="0" applyNumberFormat="1" applyFont="1" applyFill="1" applyBorder="1" applyAlignment="1">
      <alignment vertical="center"/>
    </xf>
    <xf numFmtId="180" fontId="7" fillId="28" borderId="45" xfId="0" applyNumberFormat="1" applyFont="1" applyFill="1" applyBorder="1" applyAlignment="1">
      <alignment horizontal="left" vertical="center" shrinkToFit="1"/>
    </xf>
    <xf numFmtId="177" fontId="7" fillId="28" borderId="44" xfId="0" applyNumberFormat="1" applyFont="1" applyFill="1" applyBorder="1" applyAlignment="1">
      <alignment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176" fontId="7" fillId="0" borderId="42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6" fontId="7" fillId="28" borderId="47" xfId="0" applyNumberFormat="1" applyFont="1" applyFill="1" applyBorder="1" applyAlignment="1">
      <alignment vertical="center"/>
    </xf>
    <xf numFmtId="178" fontId="7" fillId="28" borderId="48" xfId="0" applyNumberFormat="1" applyFont="1" applyFill="1" applyBorder="1" applyAlignment="1">
      <alignment horizontal="left" vertical="center" shrinkToFit="1"/>
    </xf>
    <xf numFmtId="177" fontId="7" fillId="28" borderId="47" xfId="0" applyNumberFormat="1" applyFont="1" applyFill="1" applyBorder="1" applyAlignment="1">
      <alignment vertical="center"/>
    </xf>
    <xf numFmtId="181" fontId="4" fillId="28" borderId="37" xfId="0" applyNumberFormat="1" applyFont="1" applyFill="1" applyBorder="1" applyAlignment="1">
      <alignment horizontal="left" vertical="center"/>
    </xf>
    <xf numFmtId="0" fontId="3" fillId="3" borderId="49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distributed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7" fillId="0" borderId="33" xfId="60" applyFont="1" applyBorder="1">
      <alignment vertical="center"/>
      <protection/>
    </xf>
    <xf numFmtId="0" fontId="7" fillId="0" borderId="26" xfId="60" applyFont="1" applyBorder="1">
      <alignment vertical="center"/>
      <protection/>
    </xf>
    <xf numFmtId="0" fontId="7" fillId="0" borderId="42" xfId="0" applyFont="1" applyBorder="1" applyAlignment="1">
      <alignment vertical="center"/>
    </xf>
    <xf numFmtId="38" fontId="3" fillId="0" borderId="0" xfId="48" applyFont="1" applyAlignment="1">
      <alignment/>
    </xf>
    <xf numFmtId="38" fontId="3" fillId="0" borderId="0" xfId="48" applyFont="1" applyAlignment="1">
      <alignment horizontal="right"/>
    </xf>
    <xf numFmtId="38" fontId="3" fillId="2" borderId="30" xfId="48" applyFont="1" applyFill="1" applyBorder="1" applyAlignment="1">
      <alignment horizontal="center" vertical="center"/>
    </xf>
    <xf numFmtId="38" fontId="3" fillId="2" borderId="29" xfId="48" applyFont="1" applyFill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28" borderId="21" xfId="48" applyFont="1" applyFill="1" applyBorder="1" applyAlignment="1">
      <alignment horizontal="right" vertical="center"/>
    </xf>
    <xf numFmtId="38" fontId="4" fillId="0" borderId="23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28" borderId="23" xfId="48" applyFont="1" applyFill="1" applyBorder="1" applyAlignment="1">
      <alignment horizontal="right" vertical="center"/>
    </xf>
    <xf numFmtId="38" fontId="4" fillId="0" borderId="40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8" fontId="4" fillId="28" borderId="40" xfId="48" applyFont="1" applyFill="1" applyBorder="1" applyAlignment="1">
      <alignment horizontal="right" vertical="center"/>
    </xf>
    <xf numFmtId="38" fontId="4" fillId="28" borderId="17" xfId="48" applyFont="1" applyFill="1" applyBorder="1" applyAlignment="1">
      <alignment vertical="center"/>
    </xf>
    <xf numFmtId="38" fontId="4" fillId="28" borderId="21" xfId="48" applyFont="1" applyFill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28" borderId="23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28" borderId="24" xfId="48" applyFont="1" applyFill="1" applyBorder="1" applyAlignment="1">
      <alignment vertical="center"/>
    </xf>
    <xf numFmtId="38" fontId="4" fillId="28" borderId="47" xfId="48" applyFont="1" applyFill="1" applyBorder="1" applyAlignment="1">
      <alignment vertical="center"/>
    </xf>
    <xf numFmtId="38" fontId="3" fillId="28" borderId="50" xfId="48" applyFont="1" applyFill="1" applyBorder="1" applyAlignment="1">
      <alignment vertical="center"/>
    </xf>
    <xf numFmtId="38" fontId="3" fillId="0" borderId="51" xfId="48" applyFont="1" applyBorder="1" applyAlignment="1">
      <alignment horizontal="center" vertical="center" shrinkToFit="1"/>
    </xf>
    <xf numFmtId="38" fontId="3" fillId="0" borderId="52" xfId="48" applyFont="1" applyBorder="1" applyAlignment="1">
      <alignment horizontal="center" vertical="center" shrinkToFit="1"/>
    </xf>
    <xf numFmtId="38" fontId="4" fillId="0" borderId="0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0" fontId="7" fillId="0" borderId="53" xfId="60" applyFont="1" applyBorder="1">
      <alignment vertical="center"/>
      <protection/>
    </xf>
    <xf numFmtId="0" fontId="49" fillId="0" borderId="49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8" fontId="4" fillId="28" borderId="15" xfId="48" applyFont="1" applyFill="1" applyBorder="1" applyAlignment="1">
      <alignment vertical="center"/>
    </xf>
    <xf numFmtId="38" fontId="4" fillId="28" borderId="17" xfId="48" applyFont="1" applyFill="1" applyBorder="1" applyAlignment="1">
      <alignment vertical="center"/>
    </xf>
    <xf numFmtId="0" fontId="4" fillId="0" borderId="55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56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6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3" fillId="0" borderId="6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6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5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64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2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8" fillId="0" borderId="57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7" fillId="0" borderId="60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7" fillId="0" borderId="5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7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7" fillId="0" borderId="69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76" fontId="7" fillId="28" borderId="15" xfId="0" applyNumberFormat="1" applyFont="1" applyFill="1" applyBorder="1" applyAlignment="1">
      <alignment vertical="center"/>
    </xf>
    <xf numFmtId="176" fontId="7" fillId="28" borderId="17" xfId="0" applyNumberFormat="1" applyFont="1" applyFill="1" applyBorder="1" applyAlignment="1">
      <alignment vertical="center"/>
    </xf>
    <xf numFmtId="0" fontId="49" fillId="3" borderId="49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00390625" defaultRowHeight="18.75" customHeight="1"/>
  <cols>
    <col min="1" max="1" width="0.875" style="1" customWidth="1"/>
    <col min="2" max="2" width="13.00390625" style="1" customWidth="1"/>
    <col min="3" max="5" width="11.75390625" style="99" customWidth="1"/>
    <col min="6" max="8" width="9.00390625" style="1" customWidth="1"/>
    <col min="9" max="9" width="5.125" style="1" customWidth="1"/>
    <col min="10" max="10" width="11.125" style="1" customWidth="1"/>
    <col min="11" max="16384" width="9.00390625" style="1" customWidth="1"/>
  </cols>
  <sheetData>
    <row r="1" spans="1:10" ht="22.5" customHeight="1">
      <c r="A1" s="3" t="s">
        <v>41</v>
      </c>
      <c r="J1" s="4" t="s">
        <v>37</v>
      </c>
    </row>
    <row r="2" spans="1:10" ht="22.5" customHeight="1">
      <c r="A2" s="145" t="s">
        <v>73</v>
      </c>
      <c r="B2" s="145"/>
      <c r="C2" s="145"/>
      <c r="D2" s="145"/>
      <c r="E2" s="145"/>
      <c r="F2" s="145"/>
      <c r="G2" s="145"/>
      <c r="H2" s="145"/>
      <c r="I2" s="145"/>
      <c r="J2" s="145"/>
    </row>
    <row r="3" ht="22.5" customHeight="1">
      <c r="G3" s="2" t="s">
        <v>0</v>
      </c>
    </row>
    <row r="4" spans="1:5" ht="22.5" customHeight="1" thickBot="1">
      <c r="A4" s="5" t="s">
        <v>10</v>
      </c>
      <c r="B4" s="2"/>
      <c r="E4" s="100" t="s">
        <v>2</v>
      </c>
    </row>
    <row r="5" spans="1:10" ht="22.5" customHeight="1">
      <c r="A5" s="47"/>
      <c r="B5" s="55" t="s">
        <v>46</v>
      </c>
      <c r="C5" s="101" t="s">
        <v>7</v>
      </c>
      <c r="D5" s="102" t="s">
        <v>8</v>
      </c>
      <c r="E5" s="101" t="s">
        <v>6</v>
      </c>
      <c r="F5" s="146" t="s">
        <v>9</v>
      </c>
      <c r="G5" s="147"/>
      <c r="H5" s="147"/>
      <c r="I5" s="147"/>
      <c r="J5" s="148"/>
    </row>
    <row r="6" spans="1:10" ht="22.5" customHeight="1">
      <c r="A6" s="47"/>
      <c r="B6" s="44" t="s">
        <v>3</v>
      </c>
      <c r="C6" s="103"/>
      <c r="D6" s="104"/>
      <c r="E6" s="105">
        <f>D6-C6</f>
        <v>0</v>
      </c>
      <c r="F6" s="157" t="s">
        <v>69</v>
      </c>
      <c r="G6" s="158"/>
      <c r="H6" s="158"/>
      <c r="I6" s="158"/>
      <c r="J6" s="159"/>
    </row>
    <row r="7" spans="1:10" ht="22.5" customHeight="1">
      <c r="A7" s="47"/>
      <c r="B7" s="45" t="s">
        <v>31</v>
      </c>
      <c r="C7" s="106"/>
      <c r="D7" s="107"/>
      <c r="E7" s="108">
        <f>D7-C7</f>
        <v>0</v>
      </c>
      <c r="F7" s="160" t="s">
        <v>30</v>
      </c>
      <c r="G7" s="161"/>
      <c r="H7" s="161"/>
      <c r="I7" s="161"/>
      <c r="J7" s="162"/>
    </row>
    <row r="8" spans="1:10" ht="22.5" customHeight="1">
      <c r="A8" s="47"/>
      <c r="B8" s="45" t="s">
        <v>4</v>
      </c>
      <c r="C8" s="106"/>
      <c r="D8" s="107"/>
      <c r="E8" s="108">
        <f>D8-C8</f>
        <v>0</v>
      </c>
      <c r="F8" s="160" t="s">
        <v>28</v>
      </c>
      <c r="G8" s="161"/>
      <c r="H8" s="161"/>
      <c r="I8" s="161"/>
      <c r="J8" s="162"/>
    </row>
    <row r="9" spans="1:10" ht="22.5" customHeight="1" thickBot="1">
      <c r="A9" s="47"/>
      <c r="B9" s="65" t="s">
        <v>5</v>
      </c>
      <c r="C9" s="109"/>
      <c r="D9" s="110"/>
      <c r="E9" s="111">
        <f>D9-C9</f>
        <v>0</v>
      </c>
      <c r="F9" s="163"/>
      <c r="G9" s="164"/>
      <c r="H9" s="164"/>
      <c r="I9" s="164"/>
      <c r="J9" s="165"/>
    </row>
    <row r="10" spans="1:10" ht="22.5" customHeight="1" thickBot="1" thickTop="1">
      <c r="A10" s="47"/>
      <c r="B10" s="43" t="s">
        <v>47</v>
      </c>
      <c r="C10" s="112">
        <f>SUM(C6:C9)</f>
        <v>0</v>
      </c>
      <c r="D10" s="112">
        <f>SUM(D6:D9)</f>
        <v>0</v>
      </c>
      <c r="E10" s="112">
        <f>SUM(E6:E9)</f>
        <v>0</v>
      </c>
      <c r="F10" s="166"/>
      <c r="G10" s="167"/>
      <c r="H10" s="167"/>
      <c r="I10" s="167"/>
      <c r="J10" s="168"/>
    </row>
    <row r="11" spans="1:5" ht="22.5" customHeight="1" thickBot="1">
      <c r="A11" s="48" t="s">
        <v>11</v>
      </c>
      <c r="E11" s="100" t="s">
        <v>2</v>
      </c>
    </row>
    <row r="12" spans="1:10" ht="22.5" customHeight="1">
      <c r="A12" s="47"/>
      <c r="B12" s="55" t="s">
        <v>46</v>
      </c>
      <c r="C12" s="101" t="s">
        <v>7</v>
      </c>
      <c r="D12" s="102" t="s">
        <v>8</v>
      </c>
      <c r="E12" s="101" t="s">
        <v>25</v>
      </c>
      <c r="F12" s="146" t="s">
        <v>9</v>
      </c>
      <c r="G12" s="147"/>
      <c r="H12" s="147"/>
      <c r="I12" s="147"/>
      <c r="J12" s="148"/>
    </row>
    <row r="13" spans="1:10" ht="22.5" customHeight="1">
      <c r="A13" s="47"/>
      <c r="B13" s="44" t="s">
        <v>53</v>
      </c>
      <c r="C13" s="103"/>
      <c r="D13" s="104"/>
      <c r="E13" s="113">
        <f aca="true" t="shared" si="0" ref="E13:E25">D13-C13</f>
        <v>0</v>
      </c>
      <c r="F13" s="149"/>
      <c r="G13" s="150"/>
      <c r="H13" s="150"/>
      <c r="I13" s="150"/>
      <c r="J13" s="151"/>
    </row>
    <row r="14" spans="1:10" ht="22.5" customHeight="1">
      <c r="A14" s="47"/>
      <c r="B14" s="98" t="s">
        <v>67</v>
      </c>
      <c r="C14" s="114"/>
      <c r="D14" s="115"/>
      <c r="E14" s="116">
        <f t="shared" si="0"/>
        <v>0</v>
      </c>
      <c r="F14" s="149"/>
      <c r="G14" s="150"/>
      <c r="H14" s="150"/>
      <c r="I14" s="150"/>
      <c r="J14" s="151"/>
    </row>
    <row r="15" spans="1:10" ht="22.5" customHeight="1">
      <c r="A15" s="47"/>
      <c r="B15" s="45" t="s">
        <v>13</v>
      </c>
      <c r="C15" s="106"/>
      <c r="D15" s="107"/>
      <c r="E15" s="116">
        <f t="shared" si="0"/>
        <v>0</v>
      </c>
      <c r="F15" s="149"/>
      <c r="G15" s="150"/>
      <c r="H15" s="150"/>
      <c r="I15" s="150"/>
      <c r="J15" s="151"/>
    </row>
    <row r="16" spans="1:10" ht="22.5" customHeight="1">
      <c r="A16" s="47"/>
      <c r="B16" s="45" t="s">
        <v>14</v>
      </c>
      <c r="C16" s="106"/>
      <c r="D16" s="107"/>
      <c r="E16" s="116">
        <f t="shared" si="0"/>
        <v>0</v>
      </c>
      <c r="F16" s="149"/>
      <c r="G16" s="150"/>
      <c r="H16" s="150"/>
      <c r="I16" s="150"/>
      <c r="J16" s="151"/>
    </row>
    <row r="17" spans="1:10" ht="22.5" customHeight="1">
      <c r="A17" s="47"/>
      <c r="B17" s="45" t="s">
        <v>15</v>
      </c>
      <c r="C17" s="106"/>
      <c r="D17" s="107"/>
      <c r="E17" s="116">
        <f t="shared" si="0"/>
        <v>0</v>
      </c>
      <c r="F17" s="149"/>
      <c r="G17" s="150"/>
      <c r="H17" s="150"/>
      <c r="I17" s="150"/>
      <c r="J17" s="151"/>
    </row>
    <row r="18" spans="1:10" ht="22.5" customHeight="1">
      <c r="A18" s="47"/>
      <c r="B18" s="45" t="s">
        <v>16</v>
      </c>
      <c r="C18" s="106"/>
      <c r="D18" s="107"/>
      <c r="E18" s="116">
        <f t="shared" si="0"/>
        <v>0</v>
      </c>
      <c r="F18" s="149"/>
      <c r="G18" s="150"/>
      <c r="H18" s="150"/>
      <c r="I18" s="150"/>
      <c r="J18" s="151"/>
    </row>
    <row r="19" spans="1:10" ht="22.5" customHeight="1">
      <c r="A19" s="47"/>
      <c r="B19" s="46" t="s">
        <v>17</v>
      </c>
      <c r="C19" s="117"/>
      <c r="D19" s="118"/>
      <c r="E19" s="119">
        <f t="shared" si="0"/>
        <v>0</v>
      </c>
      <c r="F19" s="149"/>
      <c r="G19" s="150"/>
      <c r="H19" s="150"/>
      <c r="I19" s="150"/>
      <c r="J19" s="151"/>
    </row>
    <row r="20" spans="1:10" ht="22.5" customHeight="1">
      <c r="A20" s="49" t="s">
        <v>19</v>
      </c>
      <c r="B20" s="66" t="s">
        <v>48</v>
      </c>
      <c r="C20" s="120">
        <f>SUM(C13:C19)</f>
        <v>0</v>
      </c>
      <c r="D20" s="120">
        <f>SUM(D13:D19)</f>
        <v>0</v>
      </c>
      <c r="E20" s="120">
        <f>SUM(E13:E19)</f>
        <v>0</v>
      </c>
      <c r="F20" s="152" t="s">
        <v>35</v>
      </c>
      <c r="G20" s="153"/>
      <c r="H20" s="153"/>
      <c r="I20" s="153"/>
      <c r="J20" s="67" t="e">
        <f>D20/D28</f>
        <v>#DIV/0!</v>
      </c>
    </row>
    <row r="21" spans="1:10" ht="22.5" customHeight="1">
      <c r="A21" s="47"/>
      <c r="B21" s="96" t="s">
        <v>18</v>
      </c>
      <c r="C21" s="114"/>
      <c r="D21" s="115"/>
      <c r="E21" s="114">
        <f t="shared" si="0"/>
        <v>0</v>
      </c>
      <c r="F21" s="154"/>
      <c r="G21" s="155"/>
      <c r="H21" s="155"/>
      <c r="I21" s="155"/>
      <c r="J21" s="156"/>
    </row>
    <row r="22" spans="1:10" ht="22.5" customHeight="1">
      <c r="A22" s="50"/>
      <c r="B22" s="96" t="s">
        <v>43</v>
      </c>
      <c r="C22" s="106"/>
      <c r="D22" s="107"/>
      <c r="E22" s="106">
        <f t="shared" si="0"/>
        <v>0</v>
      </c>
      <c r="F22" s="160"/>
      <c r="G22" s="161"/>
      <c r="H22" s="161"/>
      <c r="I22" s="161"/>
      <c r="J22" s="162"/>
    </row>
    <row r="23" spans="1:10" ht="22.5" customHeight="1">
      <c r="A23" s="50"/>
      <c r="B23" s="96" t="s">
        <v>44</v>
      </c>
      <c r="C23" s="106"/>
      <c r="D23" s="107"/>
      <c r="E23" s="106">
        <f t="shared" si="0"/>
        <v>0</v>
      </c>
      <c r="F23" s="160"/>
      <c r="G23" s="161"/>
      <c r="H23" s="161"/>
      <c r="I23" s="161"/>
      <c r="J23" s="162"/>
    </row>
    <row r="24" spans="1:10" ht="22.5" customHeight="1">
      <c r="A24" s="50"/>
      <c r="B24" s="97" t="s">
        <v>45</v>
      </c>
      <c r="C24" s="106"/>
      <c r="D24" s="107"/>
      <c r="E24" s="106">
        <f t="shared" si="0"/>
        <v>0</v>
      </c>
      <c r="F24" s="160"/>
      <c r="G24" s="161"/>
      <c r="H24" s="161"/>
      <c r="I24" s="161"/>
      <c r="J24" s="162"/>
    </row>
    <row r="25" spans="1:10" ht="22.5" customHeight="1">
      <c r="A25" s="50"/>
      <c r="B25" s="97" t="s">
        <v>61</v>
      </c>
      <c r="C25" s="106"/>
      <c r="D25" s="107"/>
      <c r="E25" s="106">
        <f t="shared" si="0"/>
        <v>0</v>
      </c>
      <c r="F25" s="160"/>
      <c r="G25" s="161"/>
      <c r="H25" s="161"/>
      <c r="I25" s="161"/>
      <c r="J25" s="162"/>
    </row>
    <row r="26" spans="1:10" ht="22.5" customHeight="1">
      <c r="A26" s="50"/>
      <c r="B26" s="129" t="s">
        <v>68</v>
      </c>
      <c r="C26" s="117"/>
      <c r="D26" s="118"/>
      <c r="E26" s="117"/>
      <c r="F26" s="160"/>
      <c r="G26" s="161"/>
      <c r="H26" s="161"/>
      <c r="I26" s="161"/>
      <c r="J26" s="162"/>
    </row>
    <row r="27" spans="1:10" ht="30" customHeight="1">
      <c r="A27" s="49" t="s">
        <v>21</v>
      </c>
      <c r="B27" s="71" t="s">
        <v>49</v>
      </c>
      <c r="C27" s="120">
        <f>SUM(C21:C25)</f>
        <v>0</v>
      </c>
      <c r="D27" s="120">
        <f>SUM(D21:D25)</f>
        <v>0</v>
      </c>
      <c r="E27" s="120">
        <f>SUM(E21:E25)</f>
        <v>0</v>
      </c>
      <c r="F27" s="152" t="s">
        <v>36</v>
      </c>
      <c r="G27" s="153"/>
      <c r="H27" s="153"/>
      <c r="I27" s="153"/>
      <c r="J27" s="67" t="e">
        <f>D27/D28</f>
        <v>#DIV/0!</v>
      </c>
    </row>
    <row r="28" spans="1:10" ht="30" customHeight="1" thickBot="1">
      <c r="A28" s="49" t="s">
        <v>20</v>
      </c>
      <c r="B28" s="68" t="s">
        <v>50</v>
      </c>
      <c r="C28" s="121">
        <f>SUM(C27,C20)</f>
        <v>0</v>
      </c>
      <c r="D28" s="121">
        <f>SUM(D27,D20)</f>
        <v>0</v>
      </c>
      <c r="E28" s="121">
        <f>SUM(E27,E20)</f>
        <v>0</v>
      </c>
      <c r="F28" s="172" t="s">
        <v>23</v>
      </c>
      <c r="G28" s="173"/>
      <c r="H28" s="173"/>
      <c r="I28" s="69"/>
      <c r="J28" s="70"/>
    </row>
    <row r="29" spans="1:10" ht="22.5" customHeight="1" thickTop="1">
      <c r="A29" s="135" t="s">
        <v>22</v>
      </c>
      <c r="B29" s="136" t="s">
        <v>52</v>
      </c>
      <c r="C29" s="122" t="s">
        <v>38</v>
      </c>
      <c r="D29" s="123" t="s">
        <v>39</v>
      </c>
      <c r="E29" s="122" t="s">
        <v>40</v>
      </c>
      <c r="F29" s="169"/>
      <c r="G29" s="170"/>
      <c r="H29" s="170"/>
      <c r="I29" s="170"/>
      <c r="J29" s="171"/>
    </row>
    <row r="30" spans="1:10" ht="22.5" customHeight="1">
      <c r="A30" s="135"/>
      <c r="B30" s="137"/>
      <c r="C30" s="139"/>
      <c r="D30" s="124" t="s">
        <v>22</v>
      </c>
      <c r="E30" s="125" t="s">
        <v>24</v>
      </c>
      <c r="F30" s="141" t="s">
        <v>33</v>
      </c>
      <c r="G30" s="142"/>
      <c r="H30" s="142"/>
      <c r="I30" s="142"/>
      <c r="J30" s="22" t="e">
        <f>D31/D20</f>
        <v>#DIV/0!</v>
      </c>
    </row>
    <row r="31" spans="1:10" ht="22.5" customHeight="1" thickBot="1">
      <c r="A31" s="135"/>
      <c r="B31" s="138"/>
      <c r="C31" s="140"/>
      <c r="D31" s="126"/>
      <c r="E31" s="127">
        <f>C30-D31</f>
        <v>0</v>
      </c>
      <c r="F31" s="143" t="s">
        <v>34</v>
      </c>
      <c r="G31" s="144"/>
      <c r="H31" s="144"/>
      <c r="I31" s="144"/>
      <c r="J31" s="23" t="e">
        <f>D31/D28</f>
        <v>#DIV/0!</v>
      </c>
    </row>
    <row r="32" spans="2:7" ht="22.5" customHeight="1">
      <c r="B32" s="130"/>
      <c r="C32" s="130"/>
      <c r="D32" s="130"/>
      <c r="E32" s="130"/>
      <c r="F32" s="130"/>
      <c r="G32" s="130"/>
    </row>
    <row r="33" spans="2:10" ht="22.5" customHeight="1">
      <c r="B33" s="131"/>
      <c r="C33" s="131"/>
      <c r="D33" s="131"/>
      <c r="E33" s="131"/>
      <c r="F33" s="90"/>
      <c r="G33" s="133" t="s">
        <v>70</v>
      </c>
      <c r="H33" s="134"/>
      <c r="I33" s="134"/>
      <c r="J33" s="134"/>
    </row>
    <row r="34" spans="2:10" ht="22.5" customHeight="1">
      <c r="B34" s="90"/>
      <c r="C34" s="128"/>
      <c r="D34" s="128"/>
      <c r="E34" s="128"/>
      <c r="F34" s="90"/>
      <c r="G34" s="91" t="s">
        <v>0</v>
      </c>
      <c r="H34" s="90"/>
      <c r="I34" s="90"/>
      <c r="J34" s="90"/>
    </row>
    <row r="35" spans="2:10" ht="22.5" customHeight="1">
      <c r="B35" s="132" t="s">
        <v>32</v>
      </c>
      <c r="C35" s="132"/>
      <c r="D35" s="132"/>
      <c r="E35" s="128"/>
      <c r="F35" s="90"/>
      <c r="G35" s="5" t="s">
        <v>26</v>
      </c>
      <c r="H35" s="90"/>
      <c r="I35" s="5"/>
      <c r="J35" s="5"/>
    </row>
    <row r="36" spans="2:10" ht="22.5" customHeight="1">
      <c r="B36" s="131" t="s">
        <v>27</v>
      </c>
      <c r="C36" s="131"/>
      <c r="D36" s="131"/>
      <c r="E36" s="128"/>
      <c r="F36" s="90"/>
      <c r="G36" s="90"/>
      <c r="H36" s="90"/>
      <c r="I36" s="90"/>
      <c r="J36" s="90"/>
    </row>
  </sheetData>
  <sheetProtection/>
  <mergeCells count="35">
    <mergeCell ref="F22:J22"/>
    <mergeCell ref="F23:J23"/>
    <mergeCell ref="F24:J24"/>
    <mergeCell ref="F25:J25"/>
    <mergeCell ref="F29:J29"/>
    <mergeCell ref="F27:I27"/>
    <mergeCell ref="F28:H28"/>
    <mergeCell ref="F26:J26"/>
    <mergeCell ref="F21:J21"/>
    <mergeCell ref="F6:J6"/>
    <mergeCell ref="F7:J7"/>
    <mergeCell ref="F8:J8"/>
    <mergeCell ref="F9:J9"/>
    <mergeCell ref="F10:J10"/>
    <mergeCell ref="F13:J13"/>
    <mergeCell ref="F16:J16"/>
    <mergeCell ref="F17:J17"/>
    <mergeCell ref="F18:J18"/>
    <mergeCell ref="F19:J19"/>
    <mergeCell ref="F14:J14"/>
    <mergeCell ref="A2:J2"/>
    <mergeCell ref="F5:J5"/>
    <mergeCell ref="F12:J12"/>
    <mergeCell ref="F15:J15"/>
    <mergeCell ref="F20:I20"/>
    <mergeCell ref="A29:A31"/>
    <mergeCell ref="B29:B31"/>
    <mergeCell ref="C30:C31"/>
    <mergeCell ref="F30:I30"/>
    <mergeCell ref="F31:I31"/>
    <mergeCell ref="B32:G32"/>
    <mergeCell ref="B33:E33"/>
    <mergeCell ref="B35:D35"/>
    <mergeCell ref="B36:D36"/>
    <mergeCell ref="G33:J33"/>
  </mergeCells>
  <printOptions/>
  <pageMargins left="0.5905511811023623" right="0.4330708661417323" top="0.551181102362204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3">
      <selection activeCell="P11" sqref="P11"/>
    </sheetView>
  </sheetViews>
  <sheetFormatPr defaultColWidth="9.00390625" defaultRowHeight="18.75" customHeight="1"/>
  <cols>
    <col min="1" max="1" width="0.875" style="1" customWidth="1"/>
    <col min="2" max="2" width="13.00390625" style="1" customWidth="1"/>
    <col min="3" max="5" width="11.75390625" style="1" customWidth="1"/>
    <col min="6" max="8" width="9.00390625" style="1" customWidth="1"/>
    <col min="9" max="9" width="5.125" style="1" customWidth="1"/>
    <col min="10" max="10" width="11.125" style="1" customWidth="1"/>
    <col min="11" max="16384" width="9.00390625" style="1" customWidth="1"/>
  </cols>
  <sheetData>
    <row r="1" spans="2:10" ht="22.5" customHeight="1">
      <c r="B1" s="2" t="s">
        <v>1</v>
      </c>
      <c r="C1" s="11"/>
      <c r="D1" s="11"/>
      <c r="E1" s="11"/>
      <c r="F1" s="11"/>
      <c r="G1" s="11"/>
      <c r="H1" s="11"/>
      <c r="I1" s="11"/>
      <c r="J1" s="4" t="s">
        <v>37</v>
      </c>
    </row>
    <row r="2" spans="1:10" ht="22.5" customHeight="1">
      <c r="A2" s="1" t="s">
        <v>73</v>
      </c>
      <c r="B2" s="53" t="s">
        <v>63</v>
      </c>
      <c r="C2" s="51"/>
      <c r="D2" s="51"/>
      <c r="E2" s="51"/>
      <c r="F2" s="51"/>
      <c r="G2" s="51"/>
      <c r="H2" s="51"/>
      <c r="I2" s="51"/>
      <c r="J2" s="51"/>
    </row>
    <row r="3" spans="2:10" ht="22.5" customHeight="1">
      <c r="B3" s="11"/>
      <c r="C3" s="11"/>
      <c r="D3" s="11"/>
      <c r="E3" s="11"/>
      <c r="F3" s="11"/>
      <c r="G3" s="10" t="s">
        <v>29</v>
      </c>
      <c r="H3" s="11"/>
      <c r="I3" s="11"/>
      <c r="J3" s="11"/>
    </row>
    <row r="4" spans="2:5" ht="22.5" customHeight="1" thickBot="1">
      <c r="B4" s="3" t="s">
        <v>10</v>
      </c>
      <c r="D4" s="52" t="s">
        <v>2</v>
      </c>
      <c r="E4" s="52"/>
    </row>
    <row r="5" spans="1:10" ht="22.5" customHeight="1">
      <c r="A5" s="47"/>
      <c r="B5" s="55" t="s">
        <v>46</v>
      </c>
      <c r="C5" s="56" t="s">
        <v>7</v>
      </c>
      <c r="D5" s="55" t="s">
        <v>8</v>
      </c>
      <c r="E5" s="56" t="s">
        <v>6</v>
      </c>
      <c r="F5" s="57" t="s">
        <v>9</v>
      </c>
      <c r="G5" s="58"/>
      <c r="H5" s="58"/>
      <c r="I5" s="58"/>
      <c r="J5" s="59"/>
    </row>
    <row r="6" spans="1:10" ht="22.5" customHeight="1">
      <c r="A6" s="47"/>
      <c r="B6" s="44" t="s">
        <v>3</v>
      </c>
      <c r="C6" s="38">
        <f>2000*20</f>
        <v>40000</v>
      </c>
      <c r="D6" s="24">
        <f>2000*18</f>
        <v>36000</v>
      </c>
      <c r="E6" s="25">
        <f>D6-C6</f>
        <v>-4000</v>
      </c>
      <c r="F6" s="177" t="s">
        <v>54</v>
      </c>
      <c r="G6" s="178"/>
      <c r="H6" s="178"/>
      <c r="I6" s="178"/>
      <c r="J6" s="179"/>
    </row>
    <row r="7" spans="1:10" ht="22.5" customHeight="1">
      <c r="A7" s="47"/>
      <c r="B7" s="45" t="s">
        <v>31</v>
      </c>
      <c r="C7" s="39">
        <v>42000</v>
      </c>
      <c r="D7" s="27">
        <v>42000</v>
      </c>
      <c r="E7" s="27">
        <f>D7-C7</f>
        <v>0</v>
      </c>
      <c r="F7" s="183" t="s">
        <v>30</v>
      </c>
      <c r="G7" s="184"/>
      <c r="H7" s="184"/>
      <c r="I7" s="184"/>
      <c r="J7" s="185"/>
    </row>
    <row r="8" spans="1:10" ht="22.5" customHeight="1">
      <c r="A8" s="47"/>
      <c r="B8" s="45" t="s">
        <v>4</v>
      </c>
      <c r="C8" s="63">
        <f>C27-C6-C7</f>
        <v>146520</v>
      </c>
      <c r="D8" s="26">
        <f>D27-D6-D7</f>
        <v>176130</v>
      </c>
      <c r="E8" s="27">
        <f>D8-C8</f>
        <v>29610</v>
      </c>
      <c r="F8" s="183" t="s">
        <v>28</v>
      </c>
      <c r="G8" s="184"/>
      <c r="H8" s="184"/>
      <c r="I8" s="184"/>
      <c r="J8" s="185"/>
    </row>
    <row r="9" spans="1:10" ht="22.5" customHeight="1" thickBot="1">
      <c r="A9" s="47"/>
      <c r="B9" s="65" t="s">
        <v>5</v>
      </c>
      <c r="C9" s="72">
        <v>0</v>
      </c>
      <c r="D9" s="73">
        <v>0</v>
      </c>
      <c r="E9" s="74">
        <f>D9-C9</f>
        <v>0</v>
      </c>
      <c r="F9" s="186"/>
      <c r="G9" s="187"/>
      <c r="H9" s="187"/>
      <c r="I9" s="187"/>
      <c r="J9" s="188"/>
    </row>
    <row r="10" spans="1:10" ht="22.5" customHeight="1" thickBot="1" thickTop="1">
      <c r="A10" s="54"/>
      <c r="B10" s="43"/>
      <c r="C10" s="64">
        <f>C27</f>
        <v>228520</v>
      </c>
      <c r="D10" s="64">
        <f>SUM(D6:D9)</f>
        <v>254130</v>
      </c>
      <c r="E10" s="28">
        <f>SUM(E6:E9)</f>
        <v>25610</v>
      </c>
      <c r="F10" s="29"/>
      <c r="G10" s="29"/>
      <c r="H10" s="29"/>
      <c r="I10" s="29"/>
      <c r="J10" s="30"/>
    </row>
    <row r="11" spans="1:5" ht="22.5" customHeight="1" thickBot="1">
      <c r="A11" s="48" t="s">
        <v>11</v>
      </c>
      <c r="E11" s="6" t="s">
        <v>2</v>
      </c>
    </row>
    <row r="12" spans="1:10" ht="22.5" customHeight="1">
      <c r="A12" s="47"/>
      <c r="B12" s="55" t="s">
        <v>46</v>
      </c>
      <c r="C12" s="56" t="s">
        <v>7</v>
      </c>
      <c r="D12" s="55" t="s">
        <v>8</v>
      </c>
      <c r="E12" s="56" t="s">
        <v>25</v>
      </c>
      <c r="F12" s="57" t="s">
        <v>9</v>
      </c>
      <c r="G12" s="58"/>
      <c r="H12" s="58"/>
      <c r="I12" s="58"/>
      <c r="J12" s="59"/>
    </row>
    <row r="13" spans="1:10" ht="22.5" customHeight="1">
      <c r="A13" s="47"/>
      <c r="B13" s="44" t="s">
        <v>12</v>
      </c>
      <c r="C13" s="41">
        <v>60000</v>
      </c>
      <c r="D13" s="24">
        <v>58000</v>
      </c>
      <c r="E13" s="33">
        <f aca="true" t="shared" si="0" ref="E13:E19">D13-C13</f>
        <v>-2000</v>
      </c>
      <c r="F13" s="189" t="s">
        <v>55</v>
      </c>
      <c r="G13" s="190"/>
      <c r="H13" s="190"/>
      <c r="I13" s="190"/>
      <c r="J13" s="191"/>
    </row>
    <row r="14" spans="1:10" ht="22.5" customHeight="1">
      <c r="A14" s="47"/>
      <c r="B14" s="98" t="s">
        <v>67</v>
      </c>
      <c r="C14" s="62">
        <v>40000</v>
      </c>
      <c r="D14" s="83">
        <v>38000</v>
      </c>
      <c r="E14" s="34">
        <f t="shared" si="0"/>
        <v>-2000</v>
      </c>
      <c r="F14" s="174" t="s">
        <v>71</v>
      </c>
      <c r="G14" s="175"/>
      <c r="H14" s="175"/>
      <c r="I14" s="175"/>
      <c r="J14" s="176"/>
    </row>
    <row r="15" spans="1:10" ht="22.5" customHeight="1">
      <c r="A15" s="47"/>
      <c r="B15" s="45" t="s">
        <v>13</v>
      </c>
      <c r="C15" s="40">
        <v>12000</v>
      </c>
      <c r="D15" s="26">
        <v>22000</v>
      </c>
      <c r="E15" s="34">
        <f t="shared" si="0"/>
        <v>10000</v>
      </c>
      <c r="F15" s="192" t="s">
        <v>65</v>
      </c>
      <c r="G15" s="193"/>
      <c r="H15" s="193"/>
      <c r="I15" s="193"/>
      <c r="J15" s="194"/>
    </row>
    <row r="16" spans="1:10" ht="22.5" customHeight="1">
      <c r="A16" s="47"/>
      <c r="B16" s="45" t="s">
        <v>14</v>
      </c>
      <c r="C16" s="40">
        <f>600*20</f>
        <v>12000</v>
      </c>
      <c r="D16" s="26">
        <f>600*18</f>
        <v>10800</v>
      </c>
      <c r="E16" s="34">
        <f t="shared" si="0"/>
        <v>-1200</v>
      </c>
      <c r="F16" s="183" t="s">
        <v>56</v>
      </c>
      <c r="G16" s="184"/>
      <c r="H16" s="184"/>
      <c r="I16" s="184"/>
      <c r="J16" s="185"/>
    </row>
    <row r="17" spans="1:10" ht="22.5" customHeight="1">
      <c r="A17" s="47"/>
      <c r="B17" s="45" t="s">
        <v>15</v>
      </c>
      <c r="C17" s="40">
        <v>12400</v>
      </c>
      <c r="D17" s="26">
        <v>12000</v>
      </c>
      <c r="E17" s="34">
        <f t="shared" si="0"/>
        <v>-400</v>
      </c>
      <c r="F17" s="183" t="s">
        <v>66</v>
      </c>
      <c r="G17" s="184"/>
      <c r="H17" s="184"/>
      <c r="I17" s="184"/>
      <c r="J17" s="185"/>
    </row>
    <row r="18" spans="1:10" ht="22.5" customHeight="1">
      <c r="A18" s="47"/>
      <c r="B18" s="45" t="s">
        <v>16</v>
      </c>
      <c r="C18" s="40">
        <f>52*200</f>
        <v>10400</v>
      </c>
      <c r="D18" s="26">
        <v>24800</v>
      </c>
      <c r="E18" s="34">
        <f t="shared" si="0"/>
        <v>14400</v>
      </c>
      <c r="F18" s="183" t="s">
        <v>42</v>
      </c>
      <c r="G18" s="184"/>
      <c r="H18" s="184"/>
      <c r="I18" s="184"/>
      <c r="J18" s="185"/>
    </row>
    <row r="19" spans="1:10" ht="22.5" customHeight="1">
      <c r="A19" s="47"/>
      <c r="B19" s="46" t="s">
        <v>17</v>
      </c>
      <c r="C19" s="42">
        <v>720</v>
      </c>
      <c r="D19" s="32">
        <v>2930</v>
      </c>
      <c r="E19" s="35">
        <f t="shared" si="0"/>
        <v>2210</v>
      </c>
      <c r="F19" s="209" t="s">
        <v>64</v>
      </c>
      <c r="G19" s="210"/>
      <c r="H19" s="210"/>
      <c r="I19" s="210"/>
      <c r="J19" s="211"/>
    </row>
    <row r="20" spans="1:10" ht="22.5" customHeight="1">
      <c r="A20" s="49" t="s">
        <v>19</v>
      </c>
      <c r="B20" s="66" t="s">
        <v>48</v>
      </c>
      <c r="C20" s="85">
        <f>SUM(C13:C19)</f>
        <v>147520</v>
      </c>
      <c r="D20" s="86">
        <f>SUM(D13:D19)</f>
        <v>168530</v>
      </c>
      <c r="E20" s="87">
        <f>SUM(E13:E19)</f>
        <v>21010</v>
      </c>
      <c r="F20" s="195" t="s">
        <v>35</v>
      </c>
      <c r="G20" s="196"/>
      <c r="H20" s="196"/>
      <c r="I20" s="196"/>
      <c r="J20" s="88">
        <f>D20/D27</f>
        <v>0.6631645220949908</v>
      </c>
    </row>
    <row r="21" spans="1:10" ht="22.5" customHeight="1">
      <c r="A21" s="47"/>
      <c r="B21" s="60" t="s">
        <v>18</v>
      </c>
      <c r="C21" s="61">
        <v>30000</v>
      </c>
      <c r="D21" s="83">
        <v>30000</v>
      </c>
      <c r="E21" s="84">
        <f>D21-C21</f>
        <v>0</v>
      </c>
      <c r="F21" s="197" t="s">
        <v>59</v>
      </c>
      <c r="G21" s="198"/>
      <c r="H21" s="198"/>
      <c r="I21" s="198"/>
      <c r="J21" s="199"/>
    </row>
    <row r="22" spans="1:10" ht="22.5" customHeight="1">
      <c r="A22" s="50"/>
      <c r="B22" s="60" t="s">
        <v>43</v>
      </c>
      <c r="C22" s="61">
        <f>2000*20</f>
        <v>40000</v>
      </c>
      <c r="D22" s="26">
        <v>40000</v>
      </c>
      <c r="E22" s="34">
        <f>D22-C22</f>
        <v>0</v>
      </c>
      <c r="F22" s="200" t="s">
        <v>57</v>
      </c>
      <c r="G22" s="201"/>
      <c r="H22" s="201"/>
      <c r="I22" s="201"/>
      <c r="J22" s="202"/>
    </row>
    <row r="23" spans="1:10" ht="22.5" customHeight="1">
      <c r="A23" s="50"/>
      <c r="B23" s="60" t="s">
        <v>44</v>
      </c>
      <c r="C23" s="62">
        <f>150*20</f>
        <v>3000</v>
      </c>
      <c r="D23" s="26">
        <f>120*20</f>
        <v>2400</v>
      </c>
      <c r="E23" s="34">
        <f>D23-C23</f>
        <v>-600</v>
      </c>
      <c r="F23" s="203" t="s">
        <v>60</v>
      </c>
      <c r="G23" s="204"/>
      <c r="H23" s="204"/>
      <c r="I23" s="204"/>
      <c r="J23" s="205"/>
    </row>
    <row r="24" spans="1:10" ht="22.5" customHeight="1">
      <c r="A24" s="50"/>
      <c r="B24" s="36" t="s">
        <v>45</v>
      </c>
      <c r="C24" s="40">
        <v>8000</v>
      </c>
      <c r="D24" s="26">
        <v>7800</v>
      </c>
      <c r="E24" s="34">
        <f>D24-C24</f>
        <v>-200</v>
      </c>
      <c r="F24" s="206" t="s">
        <v>58</v>
      </c>
      <c r="G24" s="207"/>
      <c r="H24" s="207"/>
      <c r="I24" s="207"/>
      <c r="J24" s="208"/>
    </row>
    <row r="25" spans="1:10" ht="22.5" customHeight="1">
      <c r="A25" s="50"/>
      <c r="B25" s="37" t="s">
        <v>61</v>
      </c>
      <c r="C25" s="31">
        <v>0</v>
      </c>
      <c r="D25" s="32">
        <v>5400</v>
      </c>
      <c r="E25" s="35">
        <f>D25-C25</f>
        <v>5400</v>
      </c>
      <c r="F25" s="180" t="s">
        <v>62</v>
      </c>
      <c r="G25" s="181"/>
      <c r="H25" s="181"/>
      <c r="I25" s="181"/>
      <c r="J25" s="182"/>
    </row>
    <row r="26" spans="1:10" ht="30" customHeight="1" thickBot="1">
      <c r="A26" s="49" t="s">
        <v>21</v>
      </c>
      <c r="B26" s="7" t="s">
        <v>49</v>
      </c>
      <c r="C26" s="12">
        <f>SUM(C21:C25)</f>
        <v>81000</v>
      </c>
      <c r="D26" s="13">
        <f>SUM(D21:D25)</f>
        <v>85600</v>
      </c>
      <c r="E26" s="14">
        <f>SUM(E21:E25)</f>
        <v>4600</v>
      </c>
      <c r="F26" s="212" t="s">
        <v>36</v>
      </c>
      <c r="G26" s="213"/>
      <c r="H26" s="213"/>
      <c r="I26" s="213"/>
      <c r="J26" s="21">
        <f>D26/D27</f>
        <v>0.33683547790500923</v>
      </c>
    </row>
    <row r="27" spans="1:10" ht="30" customHeight="1" thickTop="1">
      <c r="A27" s="49" t="s">
        <v>20</v>
      </c>
      <c r="B27" s="77" t="s">
        <v>50</v>
      </c>
      <c r="C27" s="78">
        <f>C20+C26</f>
        <v>228520</v>
      </c>
      <c r="D27" s="79">
        <f>D20+D26</f>
        <v>254130</v>
      </c>
      <c r="E27" s="80">
        <f>E20+E26</f>
        <v>25610</v>
      </c>
      <c r="F27" s="214" t="s">
        <v>51</v>
      </c>
      <c r="G27" s="215"/>
      <c r="H27" s="215"/>
      <c r="I27" s="81"/>
      <c r="J27" s="82"/>
    </row>
    <row r="28" spans="1:10" ht="22.5" customHeight="1">
      <c r="A28" s="135" t="s">
        <v>22</v>
      </c>
      <c r="B28" s="137" t="s">
        <v>52</v>
      </c>
      <c r="C28" s="75" t="s">
        <v>38</v>
      </c>
      <c r="D28" s="76" t="s">
        <v>39</v>
      </c>
      <c r="E28" s="75" t="s">
        <v>40</v>
      </c>
      <c r="F28" s="8"/>
      <c r="G28" s="8"/>
      <c r="H28" s="8"/>
      <c r="I28" s="8"/>
      <c r="J28" s="9"/>
    </row>
    <row r="29" spans="1:10" ht="22.5" customHeight="1">
      <c r="A29" s="135"/>
      <c r="B29" s="137"/>
      <c r="C29" s="216">
        <f>D7</f>
        <v>42000</v>
      </c>
      <c r="D29" s="15" t="s">
        <v>22</v>
      </c>
      <c r="E29" s="16" t="s">
        <v>24</v>
      </c>
      <c r="F29" s="141" t="s">
        <v>33</v>
      </c>
      <c r="G29" s="142"/>
      <c r="H29" s="142"/>
      <c r="I29" s="142"/>
      <c r="J29" s="19">
        <f>D30/D20</f>
        <v>0.2492137898297039</v>
      </c>
    </row>
    <row r="30" spans="1:10" ht="22.5" customHeight="1" thickBot="1">
      <c r="A30" s="135"/>
      <c r="B30" s="138"/>
      <c r="C30" s="217"/>
      <c r="D30" s="17">
        <v>42000</v>
      </c>
      <c r="E30" s="18">
        <f>C29-D30</f>
        <v>0</v>
      </c>
      <c r="F30" s="143" t="s">
        <v>34</v>
      </c>
      <c r="G30" s="144"/>
      <c r="H30" s="144"/>
      <c r="I30" s="144"/>
      <c r="J30" s="20">
        <f>D30/D27</f>
        <v>0.16526974383189705</v>
      </c>
    </row>
    <row r="31" spans="1:10" ht="22.5" customHeight="1">
      <c r="A31" s="11"/>
      <c r="B31" s="218"/>
      <c r="C31" s="218"/>
      <c r="D31" s="218"/>
      <c r="E31" s="218"/>
      <c r="F31" s="218"/>
      <c r="G31" s="218"/>
      <c r="H31" s="89"/>
      <c r="I31" s="89"/>
      <c r="J31" s="11"/>
    </row>
    <row r="32" spans="1:10" ht="22.5" customHeight="1">
      <c r="A32" s="11"/>
      <c r="B32" s="219"/>
      <c r="C32" s="219"/>
      <c r="D32" s="219"/>
      <c r="E32" s="219"/>
      <c r="F32" s="92"/>
      <c r="G32" s="221" t="s">
        <v>72</v>
      </c>
      <c r="H32" s="221"/>
      <c r="I32" s="221"/>
      <c r="J32" s="221"/>
    </row>
    <row r="33" spans="1:10" ht="22.5" customHeight="1">
      <c r="A33" s="11"/>
      <c r="B33" s="92"/>
      <c r="C33" s="92"/>
      <c r="D33" s="92"/>
      <c r="E33" s="92"/>
      <c r="F33" s="92"/>
      <c r="G33" s="93" t="s">
        <v>0</v>
      </c>
      <c r="H33" s="92"/>
      <c r="I33" s="92"/>
      <c r="J33" s="92"/>
    </row>
    <row r="34" spans="1:10" ht="22.5" customHeight="1">
      <c r="A34" s="11"/>
      <c r="B34" s="220" t="s">
        <v>32</v>
      </c>
      <c r="C34" s="220"/>
      <c r="D34" s="220"/>
      <c r="E34" s="92"/>
      <c r="F34" s="92"/>
      <c r="G34" s="94" t="s">
        <v>26</v>
      </c>
      <c r="H34" s="92"/>
      <c r="I34" s="92"/>
      <c r="J34" s="95"/>
    </row>
    <row r="35" spans="1:10" ht="22.5" customHeight="1">
      <c r="A35" s="11"/>
      <c r="B35" s="219" t="s">
        <v>27</v>
      </c>
      <c r="C35" s="219"/>
      <c r="D35" s="219"/>
      <c r="E35" s="92"/>
      <c r="F35" s="92"/>
      <c r="G35" s="92"/>
      <c r="H35" s="92"/>
      <c r="I35" s="92"/>
      <c r="J35" s="92"/>
    </row>
    <row r="36" ht="22.5" customHeight="1"/>
  </sheetData>
  <sheetProtection/>
  <mergeCells count="29">
    <mergeCell ref="B31:G31"/>
    <mergeCell ref="B32:E32"/>
    <mergeCell ref="B34:D34"/>
    <mergeCell ref="B35:D35"/>
    <mergeCell ref="G32:J32"/>
    <mergeCell ref="F19:J19"/>
    <mergeCell ref="F26:I26"/>
    <mergeCell ref="F27:H27"/>
    <mergeCell ref="A28:A30"/>
    <mergeCell ref="B28:B30"/>
    <mergeCell ref="C29:C30"/>
    <mergeCell ref="F29:I29"/>
    <mergeCell ref="F30:I30"/>
    <mergeCell ref="F14:J14"/>
    <mergeCell ref="F6:J6"/>
    <mergeCell ref="F25:J25"/>
    <mergeCell ref="F7:J7"/>
    <mergeCell ref="F8:J8"/>
    <mergeCell ref="F9:J9"/>
    <mergeCell ref="F13:J13"/>
    <mergeCell ref="F15:J15"/>
    <mergeCell ref="F16:J16"/>
    <mergeCell ref="F20:I20"/>
    <mergeCell ref="F21:J21"/>
    <mergeCell ref="F22:J22"/>
    <mergeCell ref="F23:J23"/>
    <mergeCell ref="F24:J24"/>
    <mergeCell ref="F17:J17"/>
    <mergeCell ref="F18:J18"/>
  </mergeCells>
  <printOptions/>
  <pageMargins left="0.5905511811023623" right="0.4330708661417323" top="0.551181102362204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Miyabayashi</cp:lastModifiedBy>
  <cp:lastPrinted>2022-05-27T02:49:33Z</cp:lastPrinted>
  <dcterms:created xsi:type="dcterms:W3CDTF">2001-07-05T06:34:58Z</dcterms:created>
  <dcterms:modified xsi:type="dcterms:W3CDTF">2023-08-25T02:22:28Z</dcterms:modified>
  <cp:category/>
  <cp:version/>
  <cp:contentType/>
  <cp:contentStatus/>
</cp:coreProperties>
</file>